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80" windowWidth="15480" windowHeight="6600"/>
  </bookViews>
  <sheets>
    <sheet name="Summary" sheetId="8" r:id="rId1"/>
    <sheet name="Appropriations" sheetId="10" r:id="rId2"/>
    <sheet name="Revenues" sheetId="13" r:id="rId3"/>
    <sheet name="Spending Limitation" sheetId="1" r:id="rId4"/>
    <sheet name="Estimated Fund Balance" sheetId="3" r:id="rId5"/>
    <sheet name="Sheet8" sheetId="11" r:id="rId6"/>
  </sheets>
  <calcPr calcId="125725"/>
</workbook>
</file>

<file path=xl/calcChain.xml><?xml version="1.0" encoding="utf-8"?>
<calcChain xmlns="http://schemas.openxmlformats.org/spreadsheetml/2006/main">
  <c r="H19" i="10"/>
  <c r="F19"/>
  <c r="F15"/>
  <c r="F12" i="3"/>
  <c r="F11"/>
  <c r="C28" i="8"/>
  <c r="F14" i="3" l="1"/>
  <c r="F29" i="13"/>
  <c r="G11" i="8" l="1"/>
  <c r="E18" l="1"/>
  <c r="E17"/>
  <c r="E16"/>
  <c r="H29" i="13"/>
  <c r="D29"/>
  <c r="H9" i="1"/>
  <c r="H8"/>
  <c r="H7"/>
  <c r="H10" l="1"/>
  <c r="H12" s="1"/>
  <c r="E19" i="8"/>
  <c r="F17" s="1"/>
  <c r="G17" s="1"/>
  <c r="G26" s="1"/>
  <c r="I21" i="10"/>
  <c r="F21"/>
  <c r="F26" i="8" l="1"/>
  <c r="D26"/>
  <c r="F16"/>
  <c r="G16" s="1"/>
  <c r="F18"/>
  <c r="G18" s="1"/>
  <c r="G27" s="1"/>
  <c r="H21" i="10"/>
  <c r="G21"/>
  <c r="G19" i="8" l="1"/>
  <c r="G25"/>
  <c r="D27"/>
  <c r="F27"/>
  <c r="H36" i="1"/>
  <c r="G28" i="8" l="1"/>
  <c r="F28" s="1"/>
  <c r="F25"/>
  <c r="D25"/>
  <c r="H15" i="1"/>
  <c r="H20" s="1"/>
  <c r="H42" s="1"/>
  <c r="H46" s="1"/>
  <c r="D28" i="8" l="1"/>
  <c r="E25" s="1"/>
  <c r="E27" l="1"/>
  <c r="E26"/>
  <c r="E28" l="1"/>
</calcChain>
</file>

<file path=xl/sharedStrings.xml><?xml version="1.0" encoding="utf-8"?>
<sst xmlns="http://schemas.openxmlformats.org/spreadsheetml/2006/main" count="186" uniqueCount="115">
  <si>
    <t>multiply excess by .001</t>
  </si>
  <si>
    <t>Assessed Valuations</t>
  </si>
  <si>
    <t xml:space="preserve"> </t>
  </si>
  <si>
    <t xml:space="preserve">  </t>
  </si>
  <si>
    <t>Total Full Valuations</t>
  </si>
  <si>
    <t>(AV)</t>
  </si>
  <si>
    <t>(ER)</t>
  </si>
  <si>
    <t xml:space="preserve">Equalization rates </t>
  </si>
  <si>
    <t xml:space="preserve">Full Valuations </t>
  </si>
  <si>
    <t>(AV/ER)</t>
  </si>
  <si>
    <t>less first million of FV</t>
  </si>
  <si>
    <t>Excess over first million of full valuation</t>
  </si>
  <si>
    <t>above $1,000,000</t>
  </si>
  <si>
    <t>Expenditures permitted on full valuation</t>
  </si>
  <si>
    <t>add expenditures permitted on full</t>
  </si>
  <si>
    <t>valuation below first $1,000,000</t>
  </si>
  <si>
    <t>Add inclusions from Statutory Spending</t>
  </si>
  <si>
    <t xml:space="preserve">Add spending authorized by voters in </t>
  </si>
  <si>
    <t>excess of statutory spending limitation</t>
  </si>
  <si>
    <t>Sum of Statutory Spending Limitation, Exclusions</t>
  </si>
  <si>
    <t>and Excess Spending authorized by voters</t>
  </si>
  <si>
    <t>less budget appropriations</t>
  </si>
  <si>
    <t>Worksheet</t>
  </si>
  <si>
    <t>LOSAP</t>
  </si>
  <si>
    <t>Reserve funds</t>
  </si>
  <si>
    <t>Total exclusions from Spending Limitation</t>
  </si>
  <si>
    <t>Limitation:</t>
  </si>
  <si>
    <t xml:space="preserve">To be raised by property tax: </t>
  </si>
  <si>
    <t>State Aid</t>
  </si>
  <si>
    <t>Federal aid</t>
  </si>
  <si>
    <t>Refunds</t>
  </si>
  <si>
    <t xml:space="preserve">Transfer from </t>
  </si>
  <si>
    <t>less:</t>
  </si>
  <si>
    <t>Anticipated</t>
  </si>
  <si>
    <t>Budget amt</t>
  </si>
  <si>
    <t>Actual</t>
  </si>
  <si>
    <t>ESTIMATED REVENUES</t>
  </si>
  <si>
    <t>Compromised claims/judgments</t>
  </si>
  <si>
    <t>Hydrant tax</t>
  </si>
  <si>
    <t>Interest &amp; principle payable</t>
  </si>
  <si>
    <t>Payroll</t>
  </si>
  <si>
    <t>Fuel</t>
  </si>
  <si>
    <t>Annual audit</t>
  </si>
  <si>
    <t>ASSETS</t>
  </si>
  <si>
    <t>Current Assets</t>
  </si>
  <si>
    <t>Total Checking/Savings</t>
  </si>
  <si>
    <t>Reserves</t>
  </si>
  <si>
    <t>General Fund</t>
  </si>
  <si>
    <t>Unappropriated Unreserved Fund Balance*</t>
  </si>
  <si>
    <t>Estimated Fund Balance</t>
  </si>
  <si>
    <t xml:space="preserve"> </t>
    <phoneticPr fontId="0" type="noConversion"/>
  </si>
  <si>
    <t>Training</t>
  </si>
  <si>
    <t>Unappropriated Funds</t>
  </si>
  <si>
    <t>Misc</t>
  </si>
  <si>
    <t>APPENDIX TO BUDGET</t>
  </si>
  <si>
    <t>Statutory Spending Limitation Margin</t>
  </si>
  <si>
    <t>Interest on Deposits</t>
  </si>
  <si>
    <t>Insurance Recovery</t>
  </si>
  <si>
    <t>Sale of Assets</t>
  </si>
  <si>
    <t>Social Security</t>
  </si>
  <si>
    <t>Golden's Bridge Fire District</t>
  </si>
  <si>
    <t>Lewisboro</t>
  </si>
  <si>
    <t>Somers</t>
  </si>
  <si>
    <t>North Salem</t>
  </si>
  <si>
    <t>Total</t>
  </si>
  <si>
    <t>TAX APPORTIONMENT</t>
  </si>
  <si>
    <t>Town</t>
  </si>
  <si>
    <t>Assessed</t>
  </si>
  <si>
    <t>Valuation</t>
  </si>
  <si>
    <t>Equalization</t>
  </si>
  <si>
    <t>Rate</t>
  </si>
  <si>
    <t xml:space="preserve">Full </t>
  </si>
  <si>
    <t>Total Full Val</t>
  </si>
  <si>
    <t>Percentage</t>
  </si>
  <si>
    <t xml:space="preserve">Somers </t>
  </si>
  <si>
    <t xml:space="preserve">Apportioned </t>
  </si>
  <si>
    <t>Tax</t>
  </si>
  <si>
    <t xml:space="preserve">I certify that the estimates were approved by the Fire Commissioners on </t>
  </si>
  <si>
    <t>________________________________</t>
  </si>
  <si>
    <t>______________________________________</t>
  </si>
  <si>
    <t>Fire District Secretary</t>
  </si>
  <si>
    <t>Hydrant Rentals</t>
  </si>
  <si>
    <t xml:space="preserve">     GOLDEN'S BRIDGE FIRE DISTRICT</t>
  </si>
  <si>
    <t>Total Appropriations</t>
  </si>
  <si>
    <t>Estimated Unreserved Fund Balance</t>
  </si>
  <si>
    <t>Personnel</t>
  </si>
  <si>
    <t>Purchase of Equipment</t>
  </si>
  <si>
    <t>Hydrant Rental</t>
  </si>
  <si>
    <t>Building Maintenance &amp; Repair</t>
  </si>
  <si>
    <t>Equipment Maintenance &amp; Repair</t>
  </si>
  <si>
    <t>Telephone &amp; Alarm</t>
  </si>
  <si>
    <t xml:space="preserve">Insurance </t>
  </si>
  <si>
    <t>Service Award</t>
  </si>
  <si>
    <t>Miscellaneous</t>
  </si>
  <si>
    <t>Claims/Judgements/Tax Certioraries</t>
  </si>
  <si>
    <t>Transfer to Reserves</t>
  </si>
  <si>
    <t>Totals</t>
  </si>
  <si>
    <t>Insurances</t>
  </si>
  <si>
    <t>Increase</t>
  </si>
  <si>
    <t>% Allocated</t>
  </si>
  <si>
    <t>% Tax Increase</t>
  </si>
  <si>
    <t xml:space="preserve"> 2016 BUDGET SUMMARY</t>
  </si>
  <si>
    <t>2015 Tax</t>
  </si>
  <si>
    <t>2016 Apportioned Tax</t>
  </si>
  <si>
    <t>2014 Actual</t>
  </si>
  <si>
    <t>2015 Budget</t>
  </si>
  <si>
    <t>2015 Proj YE</t>
  </si>
  <si>
    <t>2016 Budget</t>
  </si>
  <si>
    <t>Golden's Bridge Fire District 2016 Budget: Appropriations</t>
  </si>
  <si>
    <t>Computation of statutory spending limitation for 2016</t>
  </si>
  <si>
    <t>Statutory spending limitation for 2016</t>
  </si>
  <si>
    <t>As of August 31, 2015</t>
  </si>
  <si>
    <t>*Includes $100,000 needed for cash flow requirements in 2016</t>
  </si>
  <si>
    <t>2015 Unspent Appropriations</t>
  </si>
  <si>
    <t>Fire Casualty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</si>
</sst>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.000"/>
    <numFmt numFmtId="165" formatCode="&quot;$&quot;#,##0"/>
    <numFmt numFmtId="166" formatCode="#,##0.00;\-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10" fontId="0" fillId="0" borderId="0" xfId="0" applyNumberFormat="1"/>
    <xf numFmtId="3" fontId="0" fillId="0" borderId="0" xfId="0" applyNumberForma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164" fontId="0" fillId="0" borderId="1" xfId="1" applyNumberFormat="1" applyFont="1" applyBorder="1"/>
    <xf numFmtId="6" fontId="0" fillId="0" borderId="0" xfId="0" applyNumberFormat="1"/>
    <xf numFmtId="0" fontId="0" fillId="0" borderId="0" xfId="0" applyAlignment="1"/>
    <xf numFmtId="0" fontId="5" fillId="0" borderId="0" xfId="0" applyFont="1"/>
    <xf numFmtId="0" fontId="0" fillId="0" borderId="0" xfId="0" applyFont="1"/>
    <xf numFmtId="41" fontId="0" fillId="0" borderId="0" xfId="0" applyNumberFormat="1"/>
    <xf numFmtId="41" fontId="0" fillId="0" borderId="1" xfId="0" applyNumberFormat="1" applyBorder="1"/>
    <xf numFmtId="42" fontId="0" fillId="0" borderId="0" xfId="0" applyNumberFormat="1"/>
    <xf numFmtId="42" fontId="4" fillId="0" borderId="2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0" fontId="6" fillId="0" borderId="0" xfId="0" applyFont="1"/>
    <xf numFmtId="165" fontId="0" fillId="0" borderId="2" xfId="0" applyNumberFormat="1" applyBorder="1"/>
    <xf numFmtId="0" fontId="7" fillId="0" borderId="0" xfId="0" applyFont="1"/>
    <xf numFmtId="0" fontId="3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/>
    <xf numFmtId="0" fontId="0" fillId="0" borderId="0" xfId="0" applyNumberFormat="1"/>
    <xf numFmtId="166" fontId="9" fillId="0" borderId="0" xfId="0" applyNumberFormat="1" applyFont="1" applyBorder="1"/>
    <xf numFmtId="0" fontId="0" fillId="0" borderId="0" xfId="0" applyBorder="1"/>
    <xf numFmtId="0" fontId="10" fillId="0" borderId="0" xfId="0" applyFont="1"/>
    <xf numFmtId="166" fontId="9" fillId="0" borderId="0" xfId="0" applyNumberFormat="1" applyFont="1"/>
    <xf numFmtId="0" fontId="1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41" fontId="0" fillId="0" borderId="7" xfId="2" applyNumberFormat="1" applyFont="1" applyBorder="1"/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41" fontId="0" fillId="2" borderId="7" xfId="0" applyNumberFormat="1" applyFill="1" applyBorder="1"/>
    <xf numFmtId="165" fontId="0" fillId="0" borderId="0" xfId="0" applyNumberFormat="1" applyBorder="1"/>
    <xf numFmtId="37" fontId="0" fillId="0" borderId="0" xfId="0" applyNumberFormat="1"/>
    <xf numFmtId="2" fontId="0" fillId="0" borderId="0" xfId="0" applyNumberFormat="1"/>
    <xf numFmtId="0" fontId="12" fillId="0" borderId="0" xfId="0" applyFont="1" applyAlignment="1">
      <alignment horizontal="center"/>
    </xf>
    <xf numFmtId="0" fontId="0" fillId="0" borderId="8" xfId="0" applyFill="1" applyBorder="1"/>
    <xf numFmtId="165" fontId="9" fillId="0" borderId="0" xfId="0" applyNumberFormat="1" applyFont="1" applyBorder="1"/>
    <xf numFmtId="165" fontId="9" fillId="0" borderId="3" xfId="0" applyNumberFormat="1" applyFont="1" applyBorder="1"/>
    <xf numFmtId="165" fontId="10" fillId="0" borderId="0" xfId="0" applyNumberFormat="1" applyFont="1"/>
    <xf numFmtId="165" fontId="9" fillId="0" borderId="2" xfId="0" applyNumberFormat="1" applyFont="1" applyBorder="1"/>
    <xf numFmtId="0" fontId="12" fillId="0" borderId="0" xfId="0" applyFont="1" applyAlignment="1">
      <alignment vertical="center"/>
    </xf>
    <xf numFmtId="9" fontId="0" fillId="0" borderId="0" xfId="0" applyNumberForma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tabSelected="1" workbookViewId="0">
      <selection activeCell="G6" sqref="G6"/>
    </sheetView>
  </sheetViews>
  <sheetFormatPr defaultRowHeight="15"/>
  <cols>
    <col min="1" max="1" width="5.7109375" customWidth="1"/>
    <col min="2" max="2" width="11.7109375" customWidth="1"/>
    <col min="3" max="3" width="10.7109375" customWidth="1"/>
    <col min="4" max="4" width="11.7109375" customWidth="1"/>
    <col min="5" max="5" width="13.42578125" customWidth="1"/>
    <col min="6" max="6" width="13.7109375" customWidth="1"/>
    <col min="7" max="7" width="19.7109375" customWidth="1"/>
    <col min="8" max="8" width="15.7109375" customWidth="1"/>
  </cols>
  <sheetData>
    <row r="1" spans="2:8" ht="26.25">
      <c r="C1" s="24" t="s">
        <v>82</v>
      </c>
    </row>
    <row r="2" spans="2:8">
      <c r="H2" t="s">
        <v>2</v>
      </c>
    </row>
    <row r="3" spans="2:8" ht="23.25">
      <c r="D3" s="23" t="s">
        <v>101</v>
      </c>
    </row>
    <row r="5" spans="2:8">
      <c r="B5" t="s">
        <v>83</v>
      </c>
      <c r="G5" s="15">
        <v>1048850</v>
      </c>
      <c r="H5" s="15" t="s">
        <v>2</v>
      </c>
    </row>
    <row r="6" spans="2:8">
      <c r="C6" t="s">
        <v>32</v>
      </c>
      <c r="G6" s="15"/>
      <c r="H6" s="15"/>
    </row>
    <row r="7" spans="2:8">
      <c r="D7" t="s">
        <v>81</v>
      </c>
      <c r="G7" s="15">
        <v>4500</v>
      </c>
      <c r="H7" s="15" t="s">
        <v>2</v>
      </c>
    </row>
    <row r="8" spans="2:8">
      <c r="D8" t="s">
        <v>84</v>
      </c>
      <c r="G8" s="15">
        <v>0</v>
      </c>
      <c r="H8" s="15"/>
    </row>
    <row r="9" spans="2:8">
      <c r="H9" s="15" t="s">
        <v>2</v>
      </c>
    </row>
    <row r="10" spans="2:8">
      <c r="G10" s="15"/>
      <c r="H10" s="15"/>
    </row>
    <row r="11" spans="2:8">
      <c r="B11" t="s">
        <v>27</v>
      </c>
      <c r="G11" s="15">
        <f>SUM(G5,-G7)</f>
        <v>1044350</v>
      </c>
      <c r="H11" s="15" t="s">
        <v>2</v>
      </c>
    </row>
    <row r="13" spans="2:8" ht="23.25">
      <c r="D13" s="23" t="s">
        <v>65</v>
      </c>
    </row>
    <row r="14" spans="2:8">
      <c r="C14" s="17" t="s">
        <v>67</v>
      </c>
      <c r="D14" s="17" t="s">
        <v>69</v>
      </c>
      <c r="E14" s="17" t="s">
        <v>71</v>
      </c>
      <c r="F14" s="17" t="s">
        <v>72</v>
      </c>
      <c r="G14" s="17" t="s">
        <v>75</v>
      </c>
    </row>
    <row r="15" spans="2:8">
      <c r="B15" s="17" t="s">
        <v>66</v>
      </c>
      <c r="C15" s="17" t="s">
        <v>68</v>
      </c>
      <c r="D15" s="17" t="s">
        <v>70</v>
      </c>
      <c r="E15" s="17" t="s">
        <v>68</v>
      </c>
      <c r="F15" s="17" t="s">
        <v>73</v>
      </c>
      <c r="G15" s="17" t="s">
        <v>76</v>
      </c>
    </row>
    <row r="16" spans="2:8">
      <c r="B16" t="s">
        <v>61</v>
      </c>
      <c r="C16" s="1">
        <v>75225422</v>
      </c>
      <c r="D16" s="4">
        <v>0.1084</v>
      </c>
      <c r="E16" s="1">
        <f>C16/D16</f>
        <v>693961457.56457567</v>
      </c>
      <c r="F16" s="4">
        <f>E16/E19</f>
        <v>0.9746034899212721</v>
      </c>
      <c r="G16" s="19">
        <f>(F16*G11)</f>
        <v>1017827.1546992805</v>
      </c>
    </row>
    <row r="17" spans="2:7">
      <c r="B17" t="s">
        <v>62</v>
      </c>
      <c r="C17" s="1">
        <v>1342525</v>
      </c>
      <c r="D17" s="4">
        <v>0.1308</v>
      </c>
      <c r="E17" s="1">
        <f t="shared" ref="E17:E18" si="0">C17/D17</f>
        <v>10263952.59938838</v>
      </c>
      <c r="F17" s="4">
        <f>E17/E19</f>
        <v>1.4414754471893108E-2</v>
      </c>
      <c r="G17" s="19">
        <f>(F17*G11)</f>
        <v>15054.048832721568</v>
      </c>
    </row>
    <row r="18" spans="2:7">
      <c r="B18" t="s">
        <v>63</v>
      </c>
      <c r="C18" s="1">
        <v>849980</v>
      </c>
      <c r="D18" s="4">
        <v>0.1087</v>
      </c>
      <c r="E18" s="1">
        <f t="shared" si="0"/>
        <v>7819503.2198712043</v>
      </c>
      <c r="F18" s="4">
        <f>E18/E19</f>
        <v>1.0981755606834903E-2</v>
      </c>
      <c r="G18" s="19">
        <f>(F18*G11)</f>
        <v>11468.79646799803</v>
      </c>
    </row>
    <row r="19" spans="2:7">
      <c r="B19" t="s">
        <v>64</v>
      </c>
      <c r="E19" s="1">
        <f>SUM(E16:E18)</f>
        <v>712044913.3838352</v>
      </c>
      <c r="G19" s="19">
        <f>SUM(G16:G18)</f>
        <v>1044350.0000000001</v>
      </c>
    </row>
    <row r="23" spans="2:7">
      <c r="B23" s="47" t="s">
        <v>66</v>
      </c>
      <c r="C23" s="47" t="s">
        <v>102</v>
      </c>
      <c r="D23" s="47" t="s">
        <v>98</v>
      </c>
      <c r="E23" s="53" t="s">
        <v>99</v>
      </c>
      <c r="F23" s="47" t="s">
        <v>100</v>
      </c>
      <c r="G23" s="47" t="s">
        <v>103</v>
      </c>
    </row>
    <row r="24" spans="2:7">
      <c r="G24" s="6" t="s">
        <v>2</v>
      </c>
    </row>
    <row r="25" spans="2:7">
      <c r="B25" t="s">
        <v>61</v>
      </c>
      <c r="C25" s="19">
        <v>767018</v>
      </c>
      <c r="D25" s="19">
        <f>SUM(G25,-C25)</f>
        <v>250809.15469928051</v>
      </c>
      <c r="E25" s="4">
        <f>D25/D28</f>
        <v>0.97241872457780187</v>
      </c>
      <c r="F25" s="54">
        <f>SUM(G25,-C25)/C25</f>
        <v>0.32699252781457605</v>
      </c>
      <c r="G25" s="19">
        <f>G16</f>
        <v>1017827.1546992805</v>
      </c>
    </row>
    <row r="26" spans="2:7">
      <c r="B26" t="s">
        <v>74</v>
      </c>
      <c r="C26" s="19">
        <v>10719</v>
      </c>
      <c r="D26" s="19">
        <f t="shared" ref="D26:D27" si="1">SUM(G26,-C26)</f>
        <v>4335.048832721568</v>
      </c>
      <c r="E26" s="4">
        <f>D26/D28</f>
        <v>1.6807531056639253E-2</v>
      </c>
      <c r="F26" s="54">
        <f t="shared" ref="F26:F28" si="2">SUM(G26,-C26)/C26</f>
        <v>0.40442661001227426</v>
      </c>
      <c r="G26" s="19">
        <f>G17</f>
        <v>15054.048832721568</v>
      </c>
    </row>
    <row r="27" spans="2:7">
      <c r="B27" t="s">
        <v>63</v>
      </c>
      <c r="C27" s="19">
        <v>8690</v>
      </c>
      <c r="D27" s="19">
        <f t="shared" si="1"/>
        <v>2778.7964679980305</v>
      </c>
      <c r="E27" s="4">
        <f>D27/D28</f>
        <v>1.0773744365558826E-2</v>
      </c>
      <c r="F27" s="54">
        <f t="shared" si="2"/>
        <v>0.31976944395834644</v>
      </c>
      <c r="G27" s="19">
        <f>G18</f>
        <v>11468.79646799803</v>
      </c>
    </row>
    <row r="28" spans="2:7">
      <c r="B28" t="s">
        <v>64</v>
      </c>
      <c r="C28" s="19">
        <f>SUM(C25:C27)</f>
        <v>786427</v>
      </c>
      <c r="D28" s="19">
        <f>SUM(D25:D27)</f>
        <v>257923.00000000012</v>
      </c>
      <c r="E28" s="4">
        <f>SUM(E25:E27)</f>
        <v>0.99999999999999989</v>
      </c>
      <c r="F28" s="54">
        <f t="shared" si="2"/>
        <v>0.32796813944587372</v>
      </c>
      <c r="G28" s="19">
        <f>SUM(G25:G27)</f>
        <v>1044350.0000000001</v>
      </c>
    </row>
    <row r="29" spans="2:7">
      <c r="C29" s="19"/>
      <c r="G29" s="46"/>
    </row>
    <row r="31" spans="2:7">
      <c r="B31" t="s">
        <v>77</v>
      </c>
    </row>
    <row r="33" spans="3:5">
      <c r="C33" t="s">
        <v>78</v>
      </c>
    </row>
    <row r="38" spans="3:5">
      <c r="E38" t="s">
        <v>79</v>
      </c>
    </row>
    <row r="39" spans="3:5">
      <c r="E39" t="s">
        <v>80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4"/>
  <sheetViews>
    <sheetView workbookViewId="0">
      <selection activeCell="I20" sqref="I20"/>
    </sheetView>
  </sheetViews>
  <sheetFormatPr defaultRowHeight="15"/>
  <cols>
    <col min="6" max="9" width="11.7109375" customWidth="1"/>
  </cols>
  <sheetData>
    <row r="3" spans="1:9" ht="21">
      <c r="B3" s="33" t="s">
        <v>108</v>
      </c>
    </row>
    <row r="4" spans="1:9" ht="21">
      <c r="B4" s="33"/>
    </row>
    <row r="6" spans="1:9">
      <c r="F6" s="18" t="s">
        <v>104</v>
      </c>
      <c r="G6" s="18" t="s">
        <v>105</v>
      </c>
      <c r="H6" s="6" t="s">
        <v>106</v>
      </c>
      <c r="I6" s="6" t="s">
        <v>107</v>
      </c>
    </row>
    <row r="7" spans="1:9">
      <c r="F7" s="18"/>
      <c r="G7" s="18"/>
      <c r="H7" t="s">
        <v>2</v>
      </c>
      <c r="I7" t="s">
        <v>2</v>
      </c>
    </row>
    <row r="8" spans="1:9">
      <c r="F8" s="18"/>
      <c r="G8" s="18"/>
    </row>
    <row r="9" spans="1:9">
      <c r="B9" s="34" t="s">
        <v>85</v>
      </c>
      <c r="C9" s="35"/>
      <c r="D9" s="35"/>
      <c r="E9" s="36"/>
      <c r="F9" s="37">
        <v>25628</v>
      </c>
      <c r="G9" s="37">
        <v>30000</v>
      </c>
      <c r="H9" s="37">
        <v>27845</v>
      </c>
      <c r="I9" s="37">
        <v>35800</v>
      </c>
    </row>
    <row r="10" spans="1:9">
      <c r="A10" t="s">
        <v>2</v>
      </c>
      <c r="B10" s="38" t="s">
        <v>86</v>
      </c>
      <c r="C10" s="30"/>
      <c r="D10" s="30"/>
      <c r="E10" s="39"/>
      <c r="F10" s="37">
        <v>16256</v>
      </c>
      <c r="G10" s="37">
        <v>52850</v>
      </c>
      <c r="H10" s="37">
        <v>36281</v>
      </c>
      <c r="I10" s="37">
        <v>112850</v>
      </c>
    </row>
    <row r="11" spans="1:9">
      <c r="A11" t="s">
        <v>2</v>
      </c>
      <c r="B11" s="38" t="s">
        <v>87</v>
      </c>
      <c r="C11" s="30"/>
      <c r="D11" s="30"/>
      <c r="E11" s="39"/>
      <c r="F11" s="37">
        <v>3851</v>
      </c>
      <c r="G11" s="37">
        <v>4500</v>
      </c>
      <c r="H11" s="37">
        <v>4332</v>
      </c>
      <c r="I11" s="37">
        <v>4500</v>
      </c>
    </row>
    <row r="12" spans="1:9">
      <c r="A12" t="s">
        <v>2</v>
      </c>
      <c r="B12" s="38" t="s">
        <v>88</v>
      </c>
      <c r="C12" s="30"/>
      <c r="D12" s="30"/>
      <c r="E12" s="39"/>
      <c r="F12" s="37">
        <v>82722</v>
      </c>
      <c r="G12" s="37">
        <v>138300</v>
      </c>
      <c r="H12" s="37">
        <v>63313</v>
      </c>
      <c r="I12" s="37">
        <v>138300</v>
      </c>
    </row>
    <row r="13" spans="1:9">
      <c r="A13" t="s">
        <v>3</v>
      </c>
      <c r="B13" s="48" t="s">
        <v>89</v>
      </c>
      <c r="C13" s="30"/>
      <c r="D13" s="30"/>
      <c r="E13" s="39"/>
      <c r="F13" s="37">
        <v>48842</v>
      </c>
      <c r="G13" s="37">
        <v>82000</v>
      </c>
      <c r="H13" s="37">
        <v>79824</v>
      </c>
      <c r="I13" s="37">
        <v>157000</v>
      </c>
    </row>
    <row r="14" spans="1:9">
      <c r="A14" t="s">
        <v>2</v>
      </c>
      <c r="B14" s="38" t="s">
        <v>90</v>
      </c>
      <c r="C14" s="30"/>
      <c r="D14" s="30"/>
      <c r="E14" s="39"/>
      <c r="F14" s="37">
        <v>5557</v>
      </c>
      <c r="G14" s="37">
        <v>7200</v>
      </c>
      <c r="H14" s="37">
        <v>4702</v>
      </c>
      <c r="I14" s="37">
        <v>7200</v>
      </c>
    </row>
    <row r="15" spans="1:9">
      <c r="A15" t="s">
        <v>2</v>
      </c>
      <c r="B15" s="38" t="s">
        <v>91</v>
      </c>
      <c r="C15" s="30"/>
      <c r="D15" s="30"/>
      <c r="E15" s="39"/>
      <c r="F15" s="37">
        <f>41195+42688</f>
        <v>83883</v>
      </c>
      <c r="G15" s="37">
        <v>90000</v>
      </c>
      <c r="H15" s="37">
        <v>86823</v>
      </c>
      <c r="I15" s="37">
        <v>90000</v>
      </c>
    </row>
    <row r="16" spans="1:9">
      <c r="B16" s="38" t="s">
        <v>92</v>
      </c>
      <c r="C16" s="30"/>
      <c r="D16" s="30"/>
      <c r="E16" s="39"/>
      <c r="F16" s="37">
        <v>91033</v>
      </c>
      <c r="G16" s="37">
        <v>93100</v>
      </c>
      <c r="H16" s="37">
        <v>98487</v>
      </c>
      <c r="I16" s="37">
        <v>145500</v>
      </c>
    </row>
    <row r="17" spans="1:9">
      <c r="A17" t="s">
        <v>2</v>
      </c>
      <c r="B17" s="38" t="s">
        <v>51</v>
      </c>
      <c r="C17" s="30"/>
      <c r="D17" s="30"/>
      <c r="E17" s="39"/>
      <c r="F17" s="37">
        <v>27075</v>
      </c>
      <c r="G17" s="37">
        <v>45000</v>
      </c>
      <c r="H17" s="37">
        <v>17989</v>
      </c>
      <c r="I17" s="37">
        <v>45000</v>
      </c>
    </row>
    <row r="18" spans="1:9">
      <c r="A18" t="s">
        <v>2</v>
      </c>
      <c r="B18" s="38" t="s">
        <v>95</v>
      </c>
      <c r="C18" s="30"/>
      <c r="D18" s="30"/>
      <c r="E18" s="39"/>
      <c r="F18" s="37">
        <v>0</v>
      </c>
      <c r="G18" s="37">
        <v>0</v>
      </c>
      <c r="H18" s="37">
        <v>0</v>
      </c>
      <c r="I18" s="37">
        <v>0</v>
      </c>
    </row>
    <row r="19" spans="1:9">
      <c r="B19" s="38" t="s">
        <v>93</v>
      </c>
      <c r="C19" s="30"/>
      <c r="D19" s="30"/>
      <c r="E19" s="39"/>
      <c r="F19" s="37">
        <f>23162+16437</f>
        <v>39599</v>
      </c>
      <c r="G19" s="37">
        <v>241976</v>
      </c>
      <c r="H19" s="37">
        <f>1680+59187+161276</f>
        <v>222143</v>
      </c>
      <c r="I19" s="37">
        <v>306700</v>
      </c>
    </row>
    <row r="20" spans="1:9">
      <c r="B20" s="38" t="s">
        <v>94</v>
      </c>
      <c r="C20" s="30"/>
      <c r="D20" s="30"/>
      <c r="E20" s="39"/>
      <c r="F20" s="37">
        <v>4279</v>
      </c>
      <c r="G20" s="37">
        <v>6000</v>
      </c>
      <c r="H20" s="37">
        <v>4279</v>
      </c>
      <c r="I20" s="37">
        <v>6000</v>
      </c>
    </row>
    <row r="21" spans="1:9">
      <c r="B21" s="40" t="s">
        <v>96</v>
      </c>
      <c r="C21" s="41"/>
      <c r="D21" s="41"/>
      <c r="E21" s="42"/>
      <c r="F21" s="43">
        <f>SUM(F9:F20)</f>
        <v>428725</v>
      </c>
      <c r="G21" s="43">
        <f>SUM(G9:G20)</f>
        <v>790926</v>
      </c>
      <c r="H21" s="43">
        <f>SUM(H9:H20)</f>
        <v>646018</v>
      </c>
      <c r="I21" s="43">
        <f>SUM(I9:I20)</f>
        <v>1048850</v>
      </c>
    </row>
    <row r="22" spans="1:9">
      <c r="B22" t="s">
        <v>50</v>
      </c>
      <c r="C22" t="s">
        <v>2</v>
      </c>
      <c r="D22" t="s">
        <v>2</v>
      </c>
      <c r="F22" s="13" t="s">
        <v>2</v>
      </c>
      <c r="G22" s="13" t="s">
        <v>2</v>
      </c>
      <c r="H22" s="13" t="s">
        <v>2</v>
      </c>
      <c r="I22" s="13" t="s">
        <v>2</v>
      </c>
    </row>
    <row r="24" spans="1:9">
      <c r="B24" t="s">
        <v>2</v>
      </c>
      <c r="C24" t="s">
        <v>2</v>
      </c>
      <c r="D24" t="s">
        <v>2</v>
      </c>
      <c r="F24" t="s">
        <v>2</v>
      </c>
      <c r="G24" t="s">
        <v>2</v>
      </c>
      <c r="H24" t="s">
        <v>2</v>
      </c>
      <c r="I24" t="s">
        <v>2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30"/>
  <sheetViews>
    <sheetView workbookViewId="0">
      <selection activeCell="F17" sqref="F17"/>
    </sheetView>
  </sheetViews>
  <sheetFormatPr defaultRowHeight="15"/>
  <cols>
    <col min="6" max="6" width="10.140625" bestFit="1" customWidth="1"/>
  </cols>
  <sheetData>
    <row r="4" spans="2:8" ht="18.75">
      <c r="D4" s="21" t="s">
        <v>36</v>
      </c>
      <c r="H4" t="s">
        <v>2</v>
      </c>
    </row>
    <row r="6" spans="2:8">
      <c r="D6" s="18" t="s">
        <v>35</v>
      </c>
      <c r="E6" s="17"/>
      <c r="F6" s="18" t="s">
        <v>33</v>
      </c>
      <c r="G6" s="17"/>
      <c r="H6" s="18" t="s">
        <v>34</v>
      </c>
    </row>
    <row r="7" spans="2:8">
      <c r="D7" s="18">
        <v>2014</v>
      </c>
      <c r="E7" s="17"/>
      <c r="F7" s="18">
        <v>2015</v>
      </c>
      <c r="G7" s="17"/>
      <c r="H7" s="18">
        <v>2016</v>
      </c>
    </row>
    <row r="9" spans="2:8">
      <c r="B9" t="s">
        <v>28</v>
      </c>
      <c r="D9" s="19">
        <v>0</v>
      </c>
      <c r="E9" s="19"/>
      <c r="F9" s="19">
        <v>0</v>
      </c>
      <c r="G9" s="19"/>
      <c r="H9" s="19">
        <v>0</v>
      </c>
    </row>
    <row r="10" spans="2:8">
      <c r="D10" s="19"/>
      <c r="E10" s="19"/>
      <c r="F10" s="19"/>
      <c r="G10" s="19"/>
      <c r="H10" s="19"/>
    </row>
    <row r="11" spans="2:8">
      <c r="B11" t="s">
        <v>29</v>
      </c>
      <c r="D11" s="19">
        <v>0</v>
      </c>
      <c r="E11" s="19"/>
      <c r="F11" s="19">
        <v>0</v>
      </c>
      <c r="G11" s="19"/>
      <c r="H11" s="19">
        <v>0</v>
      </c>
    </row>
    <row r="12" spans="2:8">
      <c r="D12" s="19"/>
      <c r="E12" s="19"/>
      <c r="F12" s="19"/>
      <c r="G12" s="19"/>
      <c r="H12" s="19"/>
    </row>
    <row r="13" spans="2:8">
      <c r="B13" t="s">
        <v>57</v>
      </c>
      <c r="D13" s="19">
        <v>924190</v>
      </c>
      <c r="E13" s="19"/>
      <c r="F13" s="19">
        <v>1283769</v>
      </c>
      <c r="G13" s="19"/>
      <c r="H13" s="19">
        <v>0</v>
      </c>
    </row>
    <row r="14" spans="2:8">
      <c r="D14" s="19"/>
      <c r="E14" s="19"/>
      <c r="F14" s="19"/>
      <c r="G14" s="19"/>
      <c r="H14" s="19"/>
    </row>
    <row r="15" spans="2:8">
      <c r="B15" t="s">
        <v>56</v>
      </c>
      <c r="D15" s="19">
        <v>1624</v>
      </c>
      <c r="E15" s="19"/>
      <c r="F15" s="19">
        <v>2520</v>
      </c>
      <c r="G15" s="19"/>
      <c r="H15" s="19">
        <v>0</v>
      </c>
    </row>
    <row r="16" spans="2:8">
      <c r="D16" s="19"/>
      <c r="E16" s="19"/>
      <c r="F16" s="19"/>
      <c r="G16" s="19"/>
      <c r="H16" s="19"/>
    </row>
    <row r="17" spans="2:8">
      <c r="B17" t="s">
        <v>87</v>
      </c>
      <c r="D17" s="19">
        <v>4500</v>
      </c>
      <c r="E17" s="19"/>
      <c r="F17" s="19">
        <v>4500</v>
      </c>
      <c r="G17" s="19"/>
      <c r="H17" s="19">
        <v>4500</v>
      </c>
    </row>
    <row r="18" spans="2:8">
      <c r="D18" s="19"/>
      <c r="E18" s="19"/>
      <c r="F18" s="19"/>
      <c r="G18" s="19"/>
      <c r="H18" s="19"/>
    </row>
    <row r="19" spans="2:8">
      <c r="B19" t="s">
        <v>30</v>
      </c>
      <c r="D19" s="19">
        <v>0</v>
      </c>
      <c r="E19" s="19"/>
      <c r="F19" s="19">
        <v>0</v>
      </c>
      <c r="G19" s="19"/>
      <c r="H19" s="19">
        <v>0</v>
      </c>
    </row>
    <row r="20" spans="2:8">
      <c r="D20" s="19"/>
      <c r="E20" s="19"/>
      <c r="F20" s="19"/>
      <c r="G20" s="19"/>
      <c r="H20" s="19"/>
    </row>
    <row r="21" spans="2:8">
      <c r="B21" t="s">
        <v>58</v>
      </c>
      <c r="D21" s="19">
        <v>500</v>
      </c>
      <c r="E21" s="19"/>
      <c r="F21" s="19">
        <v>0</v>
      </c>
      <c r="G21" s="19"/>
      <c r="H21" s="19">
        <v>0</v>
      </c>
    </row>
    <row r="22" spans="2:8">
      <c r="D22" s="19"/>
      <c r="E22" s="19"/>
      <c r="F22" s="19"/>
      <c r="G22" s="19"/>
      <c r="H22" s="19"/>
    </row>
    <row r="23" spans="2:8">
      <c r="B23" t="s">
        <v>53</v>
      </c>
      <c r="D23" s="19">
        <v>0</v>
      </c>
      <c r="E23" s="19"/>
      <c r="F23" s="19">
        <v>0</v>
      </c>
      <c r="G23" s="19"/>
      <c r="H23" s="19">
        <v>0</v>
      </c>
    </row>
    <row r="24" spans="2:8">
      <c r="D24" s="19" t="s">
        <v>2</v>
      </c>
      <c r="E24" s="19"/>
      <c r="F24" s="19"/>
      <c r="G24" s="19"/>
      <c r="H24" s="19"/>
    </row>
    <row r="25" spans="2:8">
      <c r="B25" t="s">
        <v>31</v>
      </c>
      <c r="D25" s="19">
        <v>0</v>
      </c>
      <c r="E25" s="19"/>
      <c r="F25" s="19">
        <v>0</v>
      </c>
      <c r="G25" s="19"/>
      <c r="H25" s="19">
        <v>0</v>
      </c>
    </row>
    <row r="26" spans="2:8">
      <c r="B26" t="s">
        <v>52</v>
      </c>
      <c r="D26" s="20"/>
      <c r="E26" s="19"/>
      <c r="F26" s="20"/>
      <c r="G26" s="19"/>
      <c r="H26" s="20"/>
    </row>
    <row r="27" spans="2:8">
      <c r="D27" s="19"/>
      <c r="E27" s="19"/>
      <c r="F27" s="19"/>
      <c r="G27" s="19"/>
      <c r="H27" s="19"/>
    </row>
    <row r="28" spans="2:8">
      <c r="D28" s="19"/>
      <c r="E28" s="19"/>
      <c r="F28" s="19"/>
      <c r="G28" s="19"/>
      <c r="H28" s="19"/>
    </row>
    <row r="29" spans="2:8" ht="15.75" thickBot="1">
      <c r="C29" t="s">
        <v>96</v>
      </c>
      <c r="D29" s="22">
        <f>SUM(D9:D27)</f>
        <v>930814</v>
      </c>
      <c r="E29" s="19"/>
      <c r="F29" s="22">
        <f>SUM(F9:F27)</f>
        <v>1290789</v>
      </c>
      <c r="G29" s="19"/>
      <c r="H29" s="22">
        <f>SUM(H9:H27)</f>
        <v>4500</v>
      </c>
    </row>
    <row r="30" spans="2:8" ht="15.75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13" workbookViewId="0">
      <selection activeCell="H34" sqref="H34"/>
    </sheetView>
  </sheetViews>
  <sheetFormatPr defaultRowHeight="15"/>
  <cols>
    <col min="1" max="1" width="11.7109375" customWidth="1"/>
    <col min="2" max="2" width="11.140625" bestFit="1" customWidth="1"/>
    <col min="3" max="3" width="10.85546875" bestFit="1" customWidth="1"/>
    <col min="7" max="7" width="10.7109375" customWidth="1"/>
    <col min="8" max="8" width="18" bestFit="1" customWidth="1"/>
  </cols>
  <sheetData>
    <row r="1" spans="1:8" ht="26.25">
      <c r="C1" s="3" t="s">
        <v>60</v>
      </c>
      <c r="H1" s="11" t="s">
        <v>2</v>
      </c>
    </row>
    <row r="2" spans="1:8">
      <c r="D2" s="6" t="s">
        <v>22</v>
      </c>
    </row>
    <row r="3" spans="1:8" ht="18.75">
      <c r="B3" s="2" t="s">
        <v>109</v>
      </c>
    </row>
    <row r="5" spans="1:8">
      <c r="A5" s="6" t="s">
        <v>1</v>
      </c>
      <c r="D5" s="6" t="s">
        <v>7</v>
      </c>
      <c r="H5" s="7" t="s">
        <v>8</v>
      </c>
    </row>
    <row r="6" spans="1:8">
      <c r="B6" t="s">
        <v>5</v>
      </c>
      <c r="E6" t="s">
        <v>6</v>
      </c>
      <c r="H6" s="5" t="s">
        <v>9</v>
      </c>
    </row>
    <row r="7" spans="1:8">
      <c r="A7" t="s">
        <v>61</v>
      </c>
      <c r="B7" s="1">
        <v>75225422</v>
      </c>
      <c r="E7" s="4">
        <v>0.1084</v>
      </c>
      <c r="H7" s="1">
        <f>B7/E7</f>
        <v>693961457.56457567</v>
      </c>
    </row>
    <row r="8" spans="1:8">
      <c r="A8" t="s">
        <v>62</v>
      </c>
      <c r="B8" s="1">
        <v>1342525</v>
      </c>
      <c r="E8" s="4">
        <v>0.1308</v>
      </c>
      <c r="H8" s="1">
        <f t="shared" ref="H8:H9" si="0">B8/E8</f>
        <v>10263952.59938838</v>
      </c>
    </row>
    <row r="9" spans="1:8">
      <c r="A9" t="s">
        <v>63</v>
      </c>
      <c r="B9" s="1">
        <v>849980</v>
      </c>
      <c r="E9" s="4">
        <v>0.1087</v>
      </c>
      <c r="H9" s="1">
        <f t="shared" si="0"/>
        <v>7819503.2198712043</v>
      </c>
    </row>
    <row r="10" spans="1:8">
      <c r="A10" t="s">
        <v>4</v>
      </c>
      <c r="B10" s="1"/>
      <c r="H10" s="45">
        <f>SUM(H7:H9)</f>
        <v>712044913.3838352</v>
      </c>
    </row>
    <row r="11" spans="1:8">
      <c r="E11" t="s">
        <v>10</v>
      </c>
      <c r="H11" s="14">
        <v>-1000000</v>
      </c>
    </row>
    <row r="12" spans="1:8">
      <c r="D12" t="s">
        <v>11</v>
      </c>
      <c r="H12" s="13">
        <f>SUM(H10,-H11)</f>
        <v>713044913.3838352</v>
      </c>
    </row>
    <row r="13" spans="1:8">
      <c r="E13" t="s">
        <v>0</v>
      </c>
      <c r="H13" s="8">
        <v>1E-3</v>
      </c>
    </row>
    <row r="14" spans="1:8">
      <c r="D14" s="10" t="s">
        <v>13</v>
      </c>
    </row>
    <row r="15" spans="1:8">
      <c r="C15" s="9" t="s">
        <v>2</v>
      </c>
      <c r="D15" s="10" t="s">
        <v>12</v>
      </c>
      <c r="H15" s="15">
        <f>+H12*H13</f>
        <v>713044.91338383523</v>
      </c>
    </row>
    <row r="16" spans="1:8">
      <c r="H16" s="15"/>
    </row>
    <row r="17" spans="1:8">
      <c r="A17" t="s">
        <v>2</v>
      </c>
      <c r="D17" t="s">
        <v>14</v>
      </c>
      <c r="H17" s="15" t="s">
        <v>2</v>
      </c>
    </row>
    <row r="18" spans="1:8">
      <c r="D18" t="s">
        <v>15</v>
      </c>
      <c r="H18" s="15">
        <v>2000</v>
      </c>
    </row>
    <row r="19" spans="1:8">
      <c r="H19" s="15"/>
    </row>
    <row r="20" spans="1:8">
      <c r="C20" t="s">
        <v>110</v>
      </c>
      <c r="H20" s="15">
        <f>SUM(H15:H18)</f>
        <v>715044.91338383523</v>
      </c>
    </row>
    <row r="21" spans="1:8">
      <c r="H21" s="1"/>
    </row>
    <row r="22" spans="1:8">
      <c r="D22" t="s">
        <v>16</v>
      </c>
      <c r="H22" s="1"/>
    </row>
    <row r="23" spans="1:8">
      <c r="D23" t="s">
        <v>26</v>
      </c>
      <c r="H23" s="1" t="s">
        <v>2</v>
      </c>
    </row>
    <row r="24" spans="1:8">
      <c r="H24" s="1"/>
    </row>
    <row r="25" spans="1:8">
      <c r="D25" t="s">
        <v>2</v>
      </c>
      <c r="E25" t="s">
        <v>38</v>
      </c>
      <c r="G25" t="s">
        <v>2</v>
      </c>
      <c r="H25" s="15">
        <v>4500</v>
      </c>
    </row>
    <row r="26" spans="1:8">
      <c r="D26" t="s">
        <v>2</v>
      </c>
      <c r="E26" t="s">
        <v>39</v>
      </c>
      <c r="H26" s="15">
        <v>0</v>
      </c>
    </row>
    <row r="27" spans="1:8">
      <c r="D27" t="s">
        <v>2</v>
      </c>
      <c r="E27" t="s">
        <v>40</v>
      </c>
      <c r="H27" s="15">
        <v>32800</v>
      </c>
    </row>
    <row r="28" spans="1:8">
      <c r="E28" t="s">
        <v>59</v>
      </c>
      <c r="H28" s="15">
        <v>3000</v>
      </c>
    </row>
    <row r="29" spans="1:8">
      <c r="D29" t="s">
        <v>2</v>
      </c>
      <c r="E29" t="s">
        <v>23</v>
      </c>
      <c r="H29" s="15">
        <v>145500</v>
      </c>
    </row>
    <row r="30" spans="1:8">
      <c r="D30" t="s">
        <v>2</v>
      </c>
      <c r="E30" t="s">
        <v>97</v>
      </c>
      <c r="H30" s="15">
        <v>90000</v>
      </c>
    </row>
    <row r="31" spans="1:8">
      <c r="D31" t="s">
        <v>2</v>
      </c>
      <c r="E31" s="12" t="s">
        <v>37</v>
      </c>
      <c r="H31" s="15">
        <v>6000</v>
      </c>
    </row>
    <row r="32" spans="1:8">
      <c r="D32" t="s">
        <v>2</v>
      </c>
      <c r="E32" t="s">
        <v>41</v>
      </c>
      <c r="H32" s="15">
        <v>40000</v>
      </c>
    </row>
    <row r="33" spans="1:8">
      <c r="D33" t="s">
        <v>2</v>
      </c>
      <c r="E33" t="s">
        <v>42</v>
      </c>
      <c r="H33" s="15">
        <v>21000</v>
      </c>
    </row>
    <row r="34" spans="1:8">
      <c r="D34" t="s">
        <v>2</v>
      </c>
      <c r="E34" t="s">
        <v>24</v>
      </c>
      <c r="H34" s="15">
        <v>0</v>
      </c>
    </row>
    <row r="35" spans="1:8">
      <c r="H35" s="15"/>
    </row>
    <row r="36" spans="1:8">
      <c r="D36" s="12" t="s">
        <v>25</v>
      </c>
      <c r="H36" s="15">
        <f>SUM(H25:H34)</f>
        <v>342800</v>
      </c>
    </row>
    <row r="37" spans="1:8">
      <c r="D37" s="12"/>
      <c r="H37" s="15"/>
    </row>
    <row r="38" spans="1:8">
      <c r="D38" t="s">
        <v>17</v>
      </c>
      <c r="H38" s="15"/>
    </row>
    <row r="39" spans="1:8">
      <c r="D39" t="s">
        <v>18</v>
      </c>
      <c r="H39" s="15">
        <v>0</v>
      </c>
    </row>
    <row r="40" spans="1:8">
      <c r="H40" s="15"/>
    </row>
    <row r="41" spans="1:8">
      <c r="C41" t="s">
        <v>19</v>
      </c>
      <c r="H41" s="15"/>
    </row>
    <row r="42" spans="1:8">
      <c r="C42" t="s">
        <v>20</v>
      </c>
      <c r="H42" s="15">
        <f>+H20+H36</f>
        <v>1057844.9133838352</v>
      </c>
    </row>
    <row r="43" spans="1:8">
      <c r="H43" s="15"/>
    </row>
    <row r="44" spans="1:8">
      <c r="D44" t="s">
        <v>21</v>
      </c>
      <c r="H44" s="15">
        <v>1048850</v>
      </c>
    </row>
    <row r="45" spans="1:8">
      <c r="H45" s="15"/>
    </row>
    <row r="46" spans="1:8" ht="15.75" thickBot="1">
      <c r="A46" t="s">
        <v>2</v>
      </c>
      <c r="C46" s="6" t="s">
        <v>55</v>
      </c>
      <c r="H46" s="16">
        <f>SUM(H42,-H44)</f>
        <v>8994.9133838352282</v>
      </c>
    </row>
    <row r="47" spans="1:8" ht="15.75" thickTop="1">
      <c r="B47" t="s">
        <v>2</v>
      </c>
      <c r="H47" s="1"/>
    </row>
    <row r="48" spans="1:8">
      <c r="B48" t="s">
        <v>2</v>
      </c>
      <c r="H48" s="1"/>
    </row>
    <row r="49" spans="1:8">
      <c r="B49" t="s">
        <v>2</v>
      </c>
      <c r="H49" s="1"/>
    </row>
    <row r="50" spans="1:8">
      <c r="B50" t="s">
        <v>3</v>
      </c>
      <c r="H50" s="1"/>
    </row>
    <row r="51" spans="1:8">
      <c r="A51" t="s">
        <v>3</v>
      </c>
      <c r="B51" t="s">
        <v>2</v>
      </c>
      <c r="H51" s="1"/>
    </row>
    <row r="52" spans="1:8">
      <c r="B52" t="s">
        <v>2</v>
      </c>
      <c r="H52" s="1"/>
    </row>
    <row r="53" spans="1:8">
      <c r="B53" t="s">
        <v>2</v>
      </c>
      <c r="H53" s="1"/>
    </row>
    <row r="54" spans="1:8">
      <c r="B54" t="s">
        <v>2</v>
      </c>
      <c r="H54" s="1"/>
    </row>
    <row r="55" spans="1:8">
      <c r="B55" t="s">
        <v>2</v>
      </c>
      <c r="H55" s="1"/>
    </row>
    <row r="56" spans="1:8">
      <c r="B56" t="s">
        <v>2</v>
      </c>
      <c r="H56" s="1"/>
    </row>
    <row r="57" spans="1:8">
      <c r="B57" t="s">
        <v>2</v>
      </c>
      <c r="H57" s="1"/>
    </row>
    <row r="58" spans="1:8">
      <c r="H58" s="1"/>
    </row>
    <row r="59" spans="1:8">
      <c r="A59" t="s">
        <v>2</v>
      </c>
    </row>
    <row r="61" spans="1:8">
      <c r="A61" t="s">
        <v>2</v>
      </c>
    </row>
    <row r="63" spans="1:8">
      <c r="A63" t="s">
        <v>2</v>
      </c>
    </row>
  </sheetData>
  <printOptions horizontalCentered="1" verticalCentered="1"/>
  <pageMargins left="0.45" right="0.45" top="0.75" bottom="0" header="0.3" footer="0.3"/>
  <pageSetup scale="78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>
      <selection activeCell="F14" sqref="F14"/>
    </sheetView>
  </sheetViews>
  <sheetFormatPr defaultRowHeight="15"/>
  <cols>
    <col min="4" max="4" width="10.7109375" customWidth="1"/>
    <col min="6" max="6" width="15.7109375" customWidth="1"/>
    <col min="7" max="7" width="9.28515625" bestFit="1" customWidth="1"/>
    <col min="8" max="8" width="11.5703125" bestFit="1" customWidth="1"/>
  </cols>
  <sheetData>
    <row r="1" spans="1:9">
      <c r="A1" s="25"/>
      <c r="B1" s="25"/>
      <c r="C1" s="25"/>
      <c r="D1" s="25"/>
      <c r="E1" s="25"/>
      <c r="F1" s="17"/>
      <c r="G1" s="17"/>
      <c r="H1" s="17"/>
      <c r="I1" s="17"/>
    </row>
    <row r="2" spans="1:9">
      <c r="A2" s="25"/>
      <c r="B2" s="25"/>
      <c r="C2" s="25"/>
      <c r="D2" s="25"/>
      <c r="E2" s="25"/>
      <c r="F2" s="26"/>
      <c r="G2" s="17"/>
      <c r="H2" s="17"/>
      <c r="I2" s="17"/>
    </row>
    <row r="3" spans="1:9">
      <c r="A3" s="25"/>
      <c r="B3" s="25"/>
      <c r="C3" s="25"/>
      <c r="D3" s="25" t="s">
        <v>54</v>
      </c>
      <c r="E3" s="25"/>
      <c r="F3" s="26"/>
      <c r="G3" s="17"/>
      <c r="H3" s="17"/>
      <c r="I3" s="17"/>
    </row>
    <row r="4" spans="1:9">
      <c r="A4" s="25"/>
      <c r="B4" s="25"/>
      <c r="C4" s="25"/>
      <c r="D4" s="25" t="s">
        <v>60</v>
      </c>
      <c r="E4" s="25"/>
      <c r="F4" s="26"/>
      <c r="G4" s="17"/>
      <c r="H4" s="17"/>
      <c r="I4" s="17"/>
    </row>
    <row r="5" spans="1:9">
      <c r="A5" s="25"/>
      <c r="B5" s="25"/>
      <c r="C5" s="25"/>
      <c r="D5" s="25" t="s">
        <v>49</v>
      </c>
      <c r="E5" s="25"/>
      <c r="F5" s="26"/>
      <c r="G5" s="17"/>
      <c r="H5" s="17"/>
      <c r="I5" s="17"/>
    </row>
    <row r="6" spans="1:9">
      <c r="A6" s="25"/>
      <c r="B6" s="25"/>
      <c r="C6" s="25"/>
      <c r="D6" s="25" t="s">
        <v>111</v>
      </c>
      <c r="E6" s="25"/>
      <c r="F6" s="26"/>
      <c r="G6" s="17"/>
      <c r="H6" s="17"/>
      <c r="I6" s="17"/>
    </row>
    <row r="7" spans="1:9">
      <c r="A7" s="27" t="s">
        <v>43</v>
      </c>
      <c r="B7" s="27"/>
      <c r="C7" s="27"/>
      <c r="D7" s="27"/>
      <c r="E7" s="27"/>
      <c r="F7" s="28"/>
    </row>
    <row r="8" spans="1:9">
      <c r="A8" s="27"/>
      <c r="B8" s="27" t="s">
        <v>44</v>
      </c>
      <c r="C8" s="27"/>
      <c r="D8" s="27"/>
      <c r="E8" s="27"/>
      <c r="F8" s="29"/>
      <c r="G8" s="30"/>
      <c r="H8" s="30"/>
      <c r="I8" s="30"/>
    </row>
    <row r="9" spans="1:9">
      <c r="A9" s="27"/>
      <c r="B9" s="27"/>
      <c r="C9" s="27" t="s">
        <v>45</v>
      </c>
      <c r="D9" s="27"/>
      <c r="E9" s="27"/>
      <c r="F9" s="49">
        <v>2402104</v>
      </c>
      <c r="G9" s="30"/>
      <c r="H9" s="30"/>
      <c r="I9" s="30"/>
    </row>
    <row r="10" spans="1:9">
      <c r="A10" s="27"/>
      <c r="B10" s="27"/>
      <c r="C10" s="27" t="s">
        <v>114</v>
      </c>
      <c r="D10" s="27"/>
      <c r="E10" s="27"/>
      <c r="F10" s="49">
        <v>1384381</v>
      </c>
      <c r="G10" s="30"/>
      <c r="H10" s="30"/>
      <c r="I10" s="30"/>
    </row>
    <row r="11" spans="1:9" ht="15.75" thickBot="1">
      <c r="A11" s="27"/>
      <c r="B11" s="27"/>
      <c r="C11" s="27" t="s">
        <v>46</v>
      </c>
      <c r="D11" s="27"/>
      <c r="E11" s="27"/>
      <c r="F11" s="50">
        <f>8+132615+56594</f>
        <v>189217</v>
      </c>
      <c r="G11" s="30"/>
      <c r="H11" s="30"/>
      <c r="I11" s="30"/>
    </row>
    <row r="12" spans="1:9">
      <c r="A12" s="27"/>
      <c r="B12" s="27" t="s">
        <v>47</v>
      </c>
      <c r="C12" s="27"/>
      <c r="D12" s="27"/>
      <c r="E12" s="27"/>
      <c r="F12" s="51">
        <f>F9-F10-F11</f>
        <v>828506</v>
      </c>
      <c r="G12" s="31"/>
      <c r="H12" s="31"/>
      <c r="I12" s="31"/>
    </row>
    <row r="13" spans="1:9" ht="15.75" thickBot="1">
      <c r="A13" s="27"/>
      <c r="B13" s="27"/>
      <c r="C13" s="27" t="s">
        <v>113</v>
      </c>
      <c r="D13" s="27"/>
      <c r="E13" s="27"/>
      <c r="F13" s="50">
        <v>144908</v>
      </c>
      <c r="G13" s="30"/>
      <c r="H13" s="30"/>
      <c r="I13" s="30"/>
    </row>
    <row r="14" spans="1:9" ht="15.75" thickBot="1">
      <c r="A14" s="27"/>
      <c r="B14" s="27" t="s">
        <v>48</v>
      </c>
      <c r="C14" s="27"/>
      <c r="D14" s="27"/>
      <c r="E14" s="27"/>
      <c r="F14" s="52">
        <f>SUM(F12,-F13)</f>
        <v>683598</v>
      </c>
      <c r="G14" s="30"/>
      <c r="H14" s="30"/>
      <c r="I14" s="30"/>
    </row>
    <row r="15" spans="1:9" ht="15.75" thickTop="1">
      <c r="A15" s="27"/>
      <c r="B15" s="27"/>
      <c r="C15" s="27" t="s">
        <v>112</v>
      </c>
      <c r="D15" s="27"/>
      <c r="E15" s="27"/>
      <c r="F15" s="32"/>
    </row>
    <row r="16" spans="1:9">
      <c r="G16" s="15"/>
      <c r="H16" s="15"/>
    </row>
    <row r="17" spans="4:8">
      <c r="G17" s="15"/>
      <c r="H17" s="15"/>
    </row>
    <row r="18" spans="4:8">
      <c r="G18" s="15"/>
      <c r="H18" s="15"/>
    </row>
    <row r="19" spans="4:8">
      <c r="G19" s="15"/>
      <c r="H19" s="15"/>
    </row>
    <row r="22" spans="4:8" ht="18.75">
      <c r="D22" s="21"/>
    </row>
    <row r="24" spans="4:8">
      <c r="D24" s="18"/>
      <c r="E24" s="17"/>
      <c r="F24" s="18"/>
      <c r="G24" s="17"/>
      <c r="H24" s="18"/>
    </row>
    <row r="25" spans="4:8">
      <c r="D25" s="18"/>
      <c r="E25" s="17"/>
      <c r="F25" s="18"/>
      <c r="G25" s="17"/>
      <c r="H25" s="18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9">
      <c r="D33" s="19"/>
      <c r="E33" s="19"/>
      <c r="F33" s="19"/>
      <c r="G33" s="19"/>
      <c r="H33" s="19"/>
    </row>
    <row r="34" spans="4:9">
      <c r="D34" s="19"/>
      <c r="E34" s="19"/>
      <c r="F34" s="19"/>
      <c r="G34" s="19"/>
      <c r="H34" s="19"/>
    </row>
    <row r="35" spans="4:9">
      <c r="D35" s="19"/>
      <c r="E35" s="19"/>
      <c r="F35" s="19"/>
      <c r="G35" s="19"/>
      <c r="H35" s="19"/>
    </row>
    <row r="36" spans="4:9">
      <c r="D36" s="19"/>
      <c r="E36" s="19"/>
      <c r="F36" s="19"/>
      <c r="G36" s="19"/>
      <c r="H36" s="19"/>
    </row>
    <row r="37" spans="4:9">
      <c r="D37" s="19"/>
      <c r="E37" s="19"/>
      <c r="F37" s="19"/>
      <c r="G37" s="19"/>
      <c r="H37" s="19"/>
    </row>
    <row r="38" spans="4:9">
      <c r="D38" s="19"/>
      <c r="E38" s="19"/>
      <c r="F38" s="19"/>
      <c r="G38" s="19"/>
      <c r="H38" s="19"/>
    </row>
    <row r="39" spans="4:9">
      <c r="D39" s="19"/>
      <c r="E39" s="19"/>
      <c r="F39" s="19"/>
      <c r="G39" s="19"/>
      <c r="H39" s="19"/>
    </row>
    <row r="40" spans="4:9">
      <c r="D40" s="19"/>
      <c r="E40" s="19"/>
      <c r="F40" s="19"/>
      <c r="G40" s="19"/>
      <c r="H40" s="19"/>
    </row>
    <row r="41" spans="4:9">
      <c r="D41" s="19"/>
      <c r="E41" s="19"/>
      <c r="F41" s="19"/>
      <c r="G41" s="19"/>
      <c r="H41" s="19"/>
    </row>
    <row r="42" spans="4:9">
      <c r="D42" s="19"/>
      <c r="E42" s="19"/>
      <c r="F42" s="19"/>
      <c r="G42" s="19"/>
      <c r="H42" s="19"/>
    </row>
    <row r="43" spans="4:9">
      <c r="D43" s="19"/>
      <c r="E43" s="19"/>
      <c r="F43" s="19"/>
      <c r="G43" s="19"/>
      <c r="H43" s="19"/>
    </row>
    <row r="44" spans="4:9">
      <c r="D44" s="19"/>
      <c r="E44" s="19"/>
      <c r="F44" s="19"/>
      <c r="G44" s="19"/>
      <c r="H44" s="19"/>
    </row>
    <row r="45" spans="4:9">
      <c r="D45" s="19"/>
      <c r="E45" s="19"/>
      <c r="F45" s="19"/>
      <c r="G45" s="19"/>
      <c r="H45" s="19"/>
    </row>
    <row r="46" spans="4:9">
      <c r="D46" s="19"/>
      <c r="E46" s="19"/>
      <c r="F46" s="19"/>
      <c r="G46" s="19"/>
      <c r="H46" s="19"/>
    </row>
    <row r="47" spans="4:9">
      <c r="D47" s="44"/>
      <c r="E47" s="44"/>
      <c r="F47" s="44"/>
      <c r="G47" s="44"/>
      <c r="H47" s="44"/>
      <c r="I47" s="30"/>
    </row>
    <row r="48" spans="4:9">
      <c r="D48" s="44"/>
      <c r="E48" s="44"/>
      <c r="F48" s="44"/>
      <c r="G48" s="44"/>
      <c r="H48" s="44"/>
      <c r="I48" s="30"/>
    </row>
    <row r="49" spans="4:9">
      <c r="D49" s="44"/>
      <c r="E49" s="44"/>
      <c r="F49" s="44"/>
      <c r="G49" s="44"/>
      <c r="H49" s="44"/>
      <c r="I49" s="30"/>
    </row>
    <row r="50" spans="4:9">
      <c r="D50" s="44"/>
      <c r="E50" s="44"/>
      <c r="F50" s="44"/>
      <c r="G50" s="44"/>
      <c r="H50" s="44"/>
      <c r="I50" s="30"/>
    </row>
    <row r="51" spans="4:9">
      <c r="D51" s="30"/>
      <c r="E51" s="30"/>
      <c r="F51" s="30"/>
      <c r="G51" s="30"/>
      <c r="H51" s="30"/>
      <c r="I51" s="3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Appropriations</vt:lpstr>
      <vt:lpstr>Revenues</vt:lpstr>
      <vt:lpstr>Spending Limitation</vt:lpstr>
      <vt:lpstr>Estimated Fund Balance</vt:lpstr>
      <vt:lpstr>Sheet8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GB Fire District</cp:lastModifiedBy>
  <cp:lastPrinted>2015-09-29T14:50:25Z</cp:lastPrinted>
  <dcterms:created xsi:type="dcterms:W3CDTF">2010-10-14T21:14:04Z</dcterms:created>
  <dcterms:modified xsi:type="dcterms:W3CDTF">2015-09-29T17:59:11Z</dcterms:modified>
</cp:coreProperties>
</file>